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Monil\PCA\"/>
    </mc:Choice>
  </mc:AlternateContent>
  <xr:revisionPtr revIDLastSave="0" documentId="13_ncr:1_{915110C8-2562-42F6-9C6A-8B58A799FE01}" xr6:coauthVersionLast="47" xr6:coauthVersionMax="47" xr10:uidLastSave="{00000000-0000-0000-0000-000000000000}"/>
  <workbookProtection workbookPassword="CC52" lockStructure="1"/>
  <bookViews>
    <workbookView xWindow="-108" yWindow="-108" windowWidth="23256" windowHeight="12456" tabRatio="500" xr2:uid="{00000000-000D-0000-FFFF-FFFF00000000}"/>
  </bookViews>
  <sheets>
    <sheet name="Calculator" sheetId="1" r:id="rId1"/>
    <sheet name="Fee Table" sheetId="2" r:id="rId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18" i="1" l="1"/>
  <c r="E18" i="1"/>
  <c r="G18" i="1" s="1"/>
  <c r="F18" i="1" s="1"/>
  <c r="H17" i="1"/>
  <c r="E17" i="1"/>
  <c r="G17" i="1" s="1"/>
  <c r="F17" i="1" s="1"/>
  <c r="H16" i="1"/>
  <c r="E16" i="1"/>
  <c r="G16" i="1" s="1"/>
  <c r="F16" i="1" s="1"/>
  <c r="H15" i="1"/>
  <c r="E15" i="1"/>
  <c r="G15" i="1" s="1"/>
  <c r="F15" i="1" s="1"/>
  <c r="H14" i="1"/>
  <c r="E14" i="1"/>
  <c r="G14" i="1" s="1"/>
  <c r="F14" i="1" s="1"/>
  <c r="H13" i="1"/>
  <c r="E13" i="1"/>
  <c r="G13" i="1" s="1"/>
  <c r="F13" i="1" s="1"/>
  <c r="H12" i="1"/>
  <c r="E12" i="1"/>
  <c r="G12" i="1" s="1"/>
  <c r="F12" i="1" s="1"/>
  <c r="H11" i="1"/>
  <c r="E11" i="1"/>
  <c r="G11" i="1" s="1"/>
  <c r="F11" i="1" s="1"/>
  <c r="H10" i="1"/>
  <c r="E10" i="1"/>
  <c r="G10" i="1" s="1"/>
  <c r="F10" i="1" s="1"/>
  <c r="H9" i="1"/>
  <c r="E9" i="1"/>
  <c r="G9" i="1" s="1"/>
  <c r="F9" i="1" s="1"/>
  <c r="H8" i="1"/>
  <c r="E8" i="1"/>
  <c r="G8" i="1" s="1"/>
  <c r="F8" i="1" s="1"/>
  <c r="H7" i="1"/>
  <c r="E7" i="1"/>
  <c r="G7" i="1" s="1"/>
  <c r="F7" i="1" s="1"/>
</calcChain>
</file>

<file path=xl/sharedStrings.xml><?xml version="1.0" encoding="utf-8"?>
<sst xmlns="http://schemas.openxmlformats.org/spreadsheetml/2006/main" count="54" uniqueCount="45">
  <si>
    <t>Card Processing Cost Calculator</t>
  </si>
  <si>
    <t>Steps to use the calculator</t>
  </si>
  <si>
    <t>Step 1 – Choose the product type
Click a yellow cell in the Product type column and pick an option from the dropdown.</t>
  </si>
  <si>
    <t>Step 2 – Enter your club or zone fee
In the “Your organisation’s fee (incl. GST)” column, type your club or zone’s own fee including GST. Don’t include PCA, State or other fees.</t>
  </si>
  <si>
    <t>Step 3 – Enter any discount
If the item has a discount, enter the discount amount in the Discount column. If there’s no discount, leave it blank.</t>
  </si>
  <si>
    <t>Step 4 – Read your answer in the green column
Price to charge in JustGo: the amount after discount plus the card processing cost. Set this as the price in JustGo so you still receive the full amount after the card processing cost is deducted.
Enter this amount in the Price box in JustGo (not the Displayed Price).</t>
  </si>
  <si>
    <t>Workings</t>
  </si>
  <si>
    <t>Item name (optional)</t>
  </si>
  <si>
    <t>Product type</t>
  </si>
  <si>
    <t>Your organisation's fee (incl. GST)</t>
  </si>
  <si>
    <t>Discount (if any)</t>
  </si>
  <si>
    <t>Amount after discount (the amount you'll receive)</t>
  </si>
  <si>
    <t>Card processing cost</t>
  </si>
  <si>
    <t>Price to charge in JustGo (incl. card processing cost)</t>
  </si>
  <si>
    <t>Fixed fee (PCA's recommended fee)</t>
  </si>
  <si>
    <t>Example – Junior Membership</t>
  </si>
  <si>
    <t>Riding Memberships</t>
  </si>
  <si>
    <t>How to read the answers</t>
  </si>
  <si>
    <t>• Price to charge in JustGo: the amount after discount plus the card processing cost. Set this as your price in JustGo so you still receive the full amount after discount.</t>
  </si>
  <si>
    <t>• The card processing cost for Pony Clubs is 1.90% of the amount paid to each organisation, plus a $0.30 fixed fee divided by the number of organisations in the transaction that charge a fee, plus 10% GST on the total card processing cost.</t>
  </si>
  <si>
    <t>• The price to charge is rounded UP to the nearest cent, so clubs are never short. Clubs may sometimes receive 1 cent more than the amount after discount.</t>
  </si>
  <si>
    <t>Which product type do I choose?</t>
  </si>
  <si>
    <t>Junior, Senior, Adult, Ready 2 Ride, Coach Riding, Life Member Riding, etc.</t>
  </si>
  <si>
    <t>Non-riding Memberships</t>
  </si>
  <si>
    <t>Volunteer, Officials, Adult Supporter, Coach Non-riding, Life Member Non-riding</t>
  </si>
  <si>
    <t>Come &amp; Try Membership</t>
  </si>
  <si>
    <t>Come &amp; Try membership</t>
  </si>
  <si>
    <t>Shop Items and Event Tickets</t>
  </si>
  <si>
    <t>Anything bought through your shop, and event entries or tickets</t>
  </si>
  <si>
    <t>Initial Instalment Payment</t>
  </si>
  <si>
    <t>The first instalment payment (enter the initial payment amount)</t>
  </si>
  <si>
    <t>Subsequent Instalment Payments</t>
  </si>
  <si>
    <t>Each later instalment payment (enter the amount of one instalment, not the full fee)</t>
  </si>
  <si>
    <t>Fee Table</t>
  </si>
  <si>
    <t>These settings drive the calculator. This sheet is password protected.</t>
  </si>
  <si>
    <t>Percentage of the amount paid to each organisation</t>
  </si>
  <si>
    <t>GST on the total card processing cost</t>
  </si>
  <si>
    <t>Includes / notes</t>
  </si>
  <si>
    <t>Junior, Senior, Adult, Ready 2 Ride, Coach Riding, Life Member Riding, etc. $0.30 fixed fee divided by the number of organisations in the transaction that charge a fee.</t>
  </si>
  <si>
    <t>Volunteer, Officials, Adult Supporter, Coach Non-riding, Life Member Non-riding. $0.30 fixed fee divided by the number of organisations in the transaction that charge a fee.</t>
  </si>
  <si>
    <t>$0.30 fixed fee divided by the number of organisations in the transaction that charge a fee.</t>
  </si>
  <si>
    <t>Anything bought through your shop, and event entries or tickets.</t>
  </si>
  <si>
    <t>First instalment; may include other memberships bought in the same transaction. $0.30 fixed fee divided by the number of organisations in the transaction that charge a fee.</t>
  </si>
  <si>
    <t>Later instalments are deducted automatically and don't include any other organisation.</t>
  </si>
  <si>
    <t>Card processing cost for Pony Clubs: 1.90% of the amount paid to each organisation, plus a $0.30 fixed fee divided by the number of organisations in the transaction that charge a fee, plus 10% GST on the total card processing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</si>
</sst>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quot;-$&quot;#,##0.00;\-"/>
    <numFmt numFmtId="165" formatCode="\$0.00"/>
  </numFmts>
  <fonts count="18" x14ac:knownFonts="1">
    <font>
      <sz val="11"/>
      <color theme="1"/>
      <name val="Calibri"/>
      <family val="2"/>
      <charset val="1"/>
    </font>
    <font>
      <b/>
      <sz val="16"/>
      <color theme="1"/>
      <name val="Arial"/>
      <family val="2"/>
      <charset val="1"/>
    </font>
    <font>
      <b/>
      <sz val="16"/>
      <color rgb="FF1F3864"/>
      <name val="Arial"/>
      <family val="2"/>
      <charset val="1"/>
    </font>
    <font>
      <b/>
      <sz val="10"/>
      <color theme="1"/>
      <name val="Arial"/>
      <family val="2"/>
      <charset val="1"/>
    </font>
    <font>
      <i/>
      <sz val="9"/>
      <color rgb="FF808080"/>
      <name val="Arial"/>
      <family val="2"/>
      <charset val="1"/>
    </font>
    <font>
      <b/>
      <sz val="11"/>
      <color rgb="FFFFFFFF"/>
      <name val="Arial"/>
      <family val="2"/>
      <charset val="1"/>
    </font>
    <font>
      <sz val="11"/>
      <name val="Arial"/>
      <family val="2"/>
      <charset val="1"/>
    </font>
    <font>
      <sz val="11"/>
      <color rgb="FF0000FF"/>
      <name val="Arial"/>
      <family val="2"/>
      <charset val="1"/>
    </font>
    <font>
      <b/>
      <sz val="11"/>
      <name val="Arial"/>
      <family val="2"/>
      <charset val="1"/>
    </font>
    <font>
      <sz val="9"/>
      <color rgb="FF595959"/>
      <name val="Arial"/>
      <family val="2"/>
      <charset val="1"/>
    </font>
    <font>
      <b/>
      <sz val="11"/>
      <color rgb="FF1F3864"/>
      <name val="Arial"/>
      <family val="2"/>
      <charset val="1"/>
    </font>
    <font>
      <sz val="10"/>
      <color rgb="FF000000"/>
      <name val="Arial"/>
      <family val="2"/>
      <charset val="1"/>
    </font>
    <font>
      <b/>
      <sz val="10"/>
      <name val="Arial"/>
      <family val="2"/>
      <charset val="1"/>
    </font>
    <font>
      <sz val="10"/>
      <name val="Arial"/>
      <family val="2"/>
      <charset val="1"/>
    </font>
    <font>
      <b/>
      <sz val="14"/>
      <color rgb="FF1F3864"/>
      <name val="Arial"/>
      <family val="2"/>
      <charset val="1"/>
    </font>
    <font>
      <i/>
      <sz val="10"/>
      <name val="Arial"/>
      <family val="2"/>
      <charset val="1"/>
    </font>
    <font>
      <sz val="11"/>
      <color rgb="FF000000"/>
      <name val="Arial"/>
      <charset val="1"/>
    </font>
    <font>
      <b/>
      <i/>
      <sz val="10"/>
      <name val="Arial"/>
      <family val="2"/>
      <charset val="1"/>
    </font>
  </fonts>
  <fills count="6">
    <fill>
      <patternFill patternType="none"/>
    </fill>
    <fill>
      <patternFill patternType="gray125"/>
    </fill>
    <fill>
      <patternFill patternType="solid">
        <fgColor rgb="FF1F3864"/>
        <bgColor rgb="FF333333"/>
      </patternFill>
    </fill>
    <fill>
      <patternFill patternType="solid">
        <fgColor rgb="FFFFF2CC"/>
        <bgColor rgb="FFF2F2F2"/>
      </patternFill>
    </fill>
    <fill>
      <patternFill patternType="solid">
        <fgColor rgb="FFE2EFDA"/>
        <bgColor rgb="FFF2F2F2"/>
      </patternFill>
    </fill>
    <fill>
      <patternFill patternType="solid">
        <fgColor rgb="FFF2F2F2"/>
        <bgColor rgb="FFE2EFDA"/>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32">
    <xf numFmtId="0" fontId="0" fillId="0" borderId="0" xfId="0"/>
    <xf numFmtId="0" fontId="10" fillId="0" borderId="0" xfId="0" applyFont="1"/>
    <xf numFmtId="0" fontId="3" fillId="0" borderId="0" xfId="0" applyFont="1" applyAlignment="1">
      <alignment horizontal="left" vertical="top" wrapText="1"/>
    </xf>
    <xf numFmtId="0" fontId="2" fillId="0" borderId="0" xfId="0" applyFont="1" applyAlignment="1">
      <alignment horizontal="left" wrapText="1"/>
    </xf>
    <xf numFmtId="0" fontId="4" fillId="0" borderId="0" xfId="0" applyFont="1"/>
    <xf numFmtId="0" fontId="5" fillId="2" borderId="1" xfId="0" applyFont="1" applyFill="1" applyBorder="1" applyAlignment="1">
      <alignment horizontal="center" vertical="center" wrapText="1"/>
    </xf>
    <xf numFmtId="0" fontId="6" fillId="3" borderId="1" xfId="0" applyFont="1" applyFill="1" applyBorder="1" applyAlignment="1" applyProtection="1">
      <alignment horizontal="left" vertical="top"/>
      <protection locked="0"/>
    </xf>
    <xf numFmtId="0" fontId="6" fillId="3" borderId="1" xfId="0" applyFont="1" applyFill="1" applyBorder="1" applyAlignment="1" applyProtection="1">
      <alignment horizontal="left" vertical="top" wrapText="1"/>
      <protection locked="0"/>
    </xf>
    <xf numFmtId="164" fontId="7" fillId="3" borderId="1" xfId="0" applyNumberFormat="1" applyFont="1" applyFill="1" applyBorder="1" applyAlignment="1" applyProtection="1">
      <alignment horizontal="left" vertical="top"/>
      <protection locked="0"/>
    </xf>
    <xf numFmtId="164" fontId="6" fillId="0" borderId="1" xfId="0" applyNumberFormat="1" applyFont="1" applyBorder="1" applyAlignment="1">
      <alignment horizontal="left" vertical="top"/>
    </xf>
    <xf numFmtId="164" fontId="8" fillId="4" borderId="1" xfId="0" applyNumberFormat="1" applyFont="1" applyFill="1" applyBorder="1" applyAlignment="1">
      <alignment horizontal="left" vertical="top"/>
    </xf>
    <xf numFmtId="164" fontId="9" fillId="5" borderId="1" xfId="0" applyNumberFormat="1" applyFont="1" applyFill="1" applyBorder="1" applyAlignment="1">
      <alignment horizontal="left" vertical="top"/>
    </xf>
    <xf numFmtId="0" fontId="0" fillId="0" borderId="0" xfId="0" applyAlignment="1">
      <alignment horizontal="left" vertical="top"/>
    </xf>
    <xf numFmtId="0" fontId="14" fillId="0" borderId="0" xfId="0" applyFont="1" applyAlignment="1">
      <alignment horizontal="left" vertical="top"/>
    </xf>
    <xf numFmtId="0" fontId="15" fillId="0" borderId="0" xfId="0" applyFont="1" applyAlignment="1">
      <alignment horizontal="left" vertical="top"/>
    </xf>
    <xf numFmtId="0" fontId="6" fillId="0" borderId="0" xfId="0" applyFont="1" applyAlignment="1">
      <alignment horizontal="left" vertical="top"/>
    </xf>
    <xf numFmtId="10" fontId="16" fillId="0" borderId="1" xfId="0" applyNumberFormat="1" applyFont="1" applyBorder="1" applyAlignment="1">
      <alignment horizontal="left" vertical="top"/>
    </xf>
    <xf numFmtId="0" fontId="5" fillId="2" borderId="0" xfId="0" applyFont="1" applyFill="1" applyAlignment="1">
      <alignment horizontal="left" vertical="top"/>
    </xf>
    <xf numFmtId="0" fontId="5" fillId="2" borderId="0" xfId="0" applyFont="1" applyFill="1" applyAlignment="1">
      <alignment horizontal="left" vertical="top" wrapText="1"/>
    </xf>
    <xf numFmtId="0" fontId="6" fillId="0" borderId="1" xfId="0" applyFont="1" applyBorder="1" applyAlignment="1">
      <alignment horizontal="left" vertical="top"/>
    </xf>
    <xf numFmtId="165" fontId="16" fillId="0" borderId="1" xfId="0" applyNumberFormat="1" applyFont="1" applyBorder="1" applyAlignment="1">
      <alignment horizontal="left" vertical="top"/>
    </xf>
    <xf numFmtId="0" fontId="15" fillId="0" borderId="1" xfId="0" applyFont="1" applyBorder="1" applyAlignment="1">
      <alignment horizontal="left" vertical="top" wrapText="1"/>
    </xf>
    <xf numFmtId="0" fontId="17" fillId="0" borderId="0" xfId="0" applyFont="1" applyAlignment="1">
      <alignment horizontal="left" vertical="top"/>
    </xf>
    <xf numFmtId="0" fontId="0" fillId="0" borderId="0" xfId="0" applyAlignment="1">
      <alignment horizontal="left" vertical="top" wrapText="1"/>
    </xf>
    <xf numFmtId="0" fontId="12" fillId="0" borderId="0" xfId="0" applyFont="1"/>
    <xf numFmtId="0" fontId="13" fillId="0" borderId="0" xfId="0" applyFont="1"/>
    <xf numFmtId="0" fontId="11" fillId="0" borderId="0" xfId="0" applyFont="1" applyAlignment="1">
      <alignment vertical="top" wrapText="1"/>
    </xf>
    <xf numFmtId="0" fontId="11" fillId="0" borderId="0" xfId="0" applyFont="1"/>
    <xf numFmtId="0" fontId="1" fillId="0" borderId="0" xfId="0" applyFont="1" applyAlignment="1">
      <alignment horizontal="center"/>
    </xf>
    <xf numFmtId="0" fontId="1" fillId="0" borderId="0" xfId="0" applyFont="1" applyAlignment="1">
      <alignment horizontal="left" wrapText="1"/>
    </xf>
    <xf numFmtId="0" fontId="3" fillId="0" borderId="0" xfId="0" applyFont="1" applyAlignment="1">
      <alignment horizontal="left" vertical="top" wrapText="1"/>
    </xf>
    <xf numFmtId="0" fontId="10" fillId="0" borderId="0" xfId="0" applyFon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
  <sheetViews>
    <sheetView showGridLines="0" tabSelected="1" zoomScaleNormal="100" workbookViewId="0">
      <selection activeCell="A6" sqref="A6"/>
    </sheetView>
  </sheetViews>
  <sheetFormatPr defaultColWidth="8.6640625" defaultRowHeight="14.4" x14ac:dyDescent="0.3"/>
  <cols>
    <col min="1" max="1" width="29.33203125" customWidth="1"/>
    <col min="2" max="2" width="33.88671875" customWidth="1"/>
    <col min="3" max="3" width="30.6640625" customWidth="1"/>
    <col min="4" max="4" width="13" customWidth="1"/>
    <col min="5" max="5" width="17" customWidth="1"/>
    <col min="6" max="6" width="14" customWidth="1"/>
    <col min="7" max="7" width="22" customWidth="1"/>
    <col min="8" max="8" width="24" customWidth="1"/>
  </cols>
  <sheetData>
    <row r="1" spans="1:8" ht="21" customHeight="1" x14ac:dyDescent="0.4">
      <c r="A1" s="28" t="s">
        <v>0</v>
      </c>
      <c r="B1" s="28"/>
      <c r="C1" s="28"/>
      <c r="D1" s="28"/>
      <c r="E1" s="28"/>
      <c r="F1" s="28"/>
      <c r="G1" s="28"/>
      <c r="H1" s="28"/>
    </row>
    <row r="2" spans="1:8" ht="24.75" customHeight="1" x14ac:dyDescent="0.4">
      <c r="A2" s="29" t="s">
        <v>1</v>
      </c>
      <c r="B2" s="29"/>
      <c r="C2" s="29"/>
      <c r="D2" s="29"/>
      <c r="E2" s="29"/>
      <c r="F2" s="29"/>
      <c r="G2" s="29"/>
      <c r="H2" s="29"/>
    </row>
    <row r="3" spans="1:8" ht="13.5" customHeight="1" x14ac:dyDescent="0.4">
      <c r="A3" s="3"/>
      <c r="B3" s="3"/>
      <c r="C3" s="3"/>
      <c r="D3" s="3"/>
      <c r="E3" s="3"/>
      <c r="F3" s="3"/>
      <c r="G3" s="3"/>
      <c r="H3" s="3"/>
    </row>
    <row r="4" spans="1:8" ht="84" customHeight="1" x14ac:dyDescent="0.3">
      <c r="A4" s="2" t="s">
        <v>2</v>
      </c>
      <c r="B4" s="2" t="s">
        <v>3</v>
      </c>
      <c r="C4" s="2" t="s">
        <v>4</v>
      </c>
      <c r="D4" s="30" t="s">
        <v>5</v>
      </c>
      <c r="E4" s="30"/>
      <c r="F4" s="30"/>
      <c r="G4" s="30"/>
      <c r="H4" s="30"/>
    </row>
    <row r="5" spans="1:8" ht="14.25" customHeight="1" x14ac:dyDescent="0.3">
      <c r="G5" s="4"/>
      <c r="H5" s="4" t="s">
        <v>6</v>
      </c>
    </row>
    <row r="6" spans="1:8" ht="60" customHeight="1" x14ac:dyDescent="0.3">
      <c r="A6" s="5" t="s">
        <v>7</v>
      </c>
      <c r="B6" s="5" t="s">
        <v>8</v>
      </c>
      <c r="C6" s="5" t="s">
        <v>9</v>
      </c>
      <c r="D6" s="5" t="s">
        <v>10</v>
      </c>
      <c r="E6" s="5" t="s">
        <v>11</v>
      </c>
      <c r="F6" s="5" t="s">
        <v>12</v>
      </c>
      <c r="G6" s="5" t="s">
        <v>13</v>
      </c>
      <c r="H6" s="5" t="s">
        <v>14</v>
      </c>
    </row>
    <row r="7" spans="1:8" ht="14.25" customHeight="1" x14ac:dyDescent="0.3">
      <c r="A7" s="6" t="s">
        <v>15</v>
      </c>
      <c r="B7" s="7" t="s">
        <v>16</v>
      </c>
      <c r="C7" s="8">
        <v>100</v>
      </c>
      <c r="D7" s="8">
        <v>0</v>
      </c>
      <c r="E7" s="9">
        <f t="shared" ref="E7:E18" si="0">IF(C7="","",C7-N(D7))</f>
        <v>100</v>
      </c>
      <c r="F7" s="9">
        <f t="shared" ref="F7:F18" si="1">IF(G7="","",G7-E7)</f>
        <v>2.25</v>
      </c>
      <c r="G7" s="10">
        <f>IF(OR(E7="",H7=""),"",ROUNDUP((E7+H7*(1+'Fee Table'!$B$5))/(1-'Fee Table'!$B$4*(1+'Fee Table'!$B$5)),2))</f>
        <v>102.25</v>
      </c>
      <c r="H7" s="11">
        <f>IF(B7="","",IFERROR(INDEX('Fee Table'!$B$8:$B$13,MATCH(B7,'Fee Table'!$A$8:$A$13,0)),""))</f>
        <v>0.1</v>
      </c>
    </row>
    <row r="8" spans="1:8" ht="14.25" customHeight="1" x14ac:dyDescent="0.3">
      <c r="A8" s="6"/>
      <c r="B8" s="7"/>
      <c r="C8" s="8"/>
      <c r="D8" s="8"/>
      <c r="E8" s="9" t="str">
        <f t="shared" si="0"/>
        <v/>
      </c>
      <c r="F8" s="9" t="str">
        <f t="shared" si="1"/>
        <v/>
      </c>
      <c r="G8" s="10" t="str">
        <f>IF(OR(E8="",H8=""),"",ROUNDUP((E8+H8*(1+'Fee Table'!$B$5))/(1-'Fee Table'!$B$4*(1+'Fee Table'!$B$5)),2))</f>
        <v/>
      </c>
      <c r="H8" s="11" t="str">
        <f>IF(B8="","",IFERROR(INDEX('Fee Table'!$B$8:$B$13,MATCH(B8,'Fee Table'!$A$8:$A$13,0)),""))</f>
        <v/>
      </c>
    </row>
    <row r="9" spans="1:8" ht="14.25" customHeight="1" x14ac:dyDescent="0.3">
      <c r="A9" s="6"/>
      <c r="B9" s="7"/>
      <c r="C9" s="8"/>
      <c r="D9" s="8"/>
      <c r="E9" s="9" t="str">
        <f t="shared" si="0"/>
        <v/>
      </c>
      <c r="F9" s="9" t="str">
        <f t="shared" si="1"/>
        <v/>
      </c>
      <c r="G9" s="10" t="str">
        <f>IF(OR(E9="",H9=""),"",ROUNDUP((E9+H9*(1+'Fee Table'!$B$5))/(1-'Fee Table'!$B$4*(1+'Fee Table'!$B$5)),2))</f>
        <v/>
      </c>
      <c r="H9" s="11" t="str">
        <f>IF(B9="","",IFERROR(INDEX('Fee Table'!$B$8:$B$13,MATCH(B9,'Fee Table'!$A$8:$A$13,0)),""))</f>
        <v/>
      </c>
    </row>
    <row r="10" spans="1:8" ht="14.25" customHeight="1" x14ac:dyDescent="0.3">
      <c r="A10" s="6"/>
      <c r="B10" s="7"/>
      <c r="C10" s="8"/>
      <c r="D10" s="8"/>
      <c r="E10" s="9" t="str">
        <f t="shared" si="0"/>
        <v/>
      </c>
      <c r="F10" s="9" t="str">
        <f t="shared" si="1"/>
        <v/>
      </c>
      <c r="G10" s="10" t="str">
        <f>IF(OR(E10="",H10=""),"",ROUNDUP((E10+H10*(1+'Fee Table'!$B$5))/(1-'Fee Table'!$B$4*(1+'Fee Table'!$B$5)),2))</f>
        <v/>
      </c>
      <c r="H10" s="11" t="str">
        <f>IF(B10="","",IFERROR(INDEX('Fee Table'!$B$8:$B$13,MATCH(B10,'Fee Table'!$A$8:$A$13,0)),""))</f>
        <v/>
      </c>
    </row>
    <row r="11" spans="1:8" ht="14.25" customHeight="1" x14ac:dyDescent="0.3">
      <c r="A11" s="6"/>
      <c r="B11" s="7"/>
      <c r="C11" s="8"/>
      <c r="D11" s="8"/>
      <c r="E11" s="9" t="str">
        <f t="shared" si="0"/>
        <v/>
      </c>
      <c r="F11" s="9" t="str">
        <f t="shared" si="1"/>
        <v/>
      </c>
      <c r="G11" s="10" t="str">
        <f>IF(OR(E11="",H11=""),"",ROUNDUP((E11+H11*(1+'Fee Table'!$B$5))/(1-'Fee Table'!$B$4*(1+'Fee Table'!$B$5)),2))</f>
        <v/>
      </c>
      <c r="H11" s="11" t="str">
        <f>IF(B11="","",IFERROR(INDEX('Fee Table'!$B$8:$B$13,MATCH(B11,'Fee Table'!$A$8:$A$13,0)),""))</f>
        <v/>
      </c>
    </row>
    <row r="12" spans="1:8" ht="14.25" customHeight="1" x14ac:dyDescent="0.3">
      <c r="A12" s="6"/>
      <c r="B12" s="7"/>
      <c r="C12" s="8"/>
      <c r="D12" s="8"/>
      <c r="E12" s="9" t="str">
        <f t="shared" si="0"/>
        <v/>
      </c>
      <c r="F12" s="9" t="str">
        <f t="shared" si="1"/>
        <v/>
      </c>
      <c r="G12" s="10" t="str">
        <f>IF(OR(E12="",H12=""),"",ROUNDUP((E12+H12*(1+'Fee Table'!$B$5))/(1-'Fee Table'!$B$4*(1+'Fee Table'!$B$5)),2))</f>
        <v/>
      </c>
      <c r="H12" s="11" t="str">
        <f>IF(B12="","",IFERROR(INDEX('Fee Table'!$B$8:$B$13,MATCH(B12,'Fee Table'!$A$8:$A$13,0)),""))</f>
        <v/>
      </c>
    </row>
    <row r="13" spans="1:8" ht="14.25" customHeight="1" x14ac:dyDescent="0.3">
      <c r="A13" s="6"/>
      <c r="B13" s="7"/>
      <c r="C13" s="8"/>
      <c r="D13" s="8"/>
      <c r="E13" s="9" t="str">
        <f t="shared" si="0"/>
        <v/>
      </c>
      <c r="F13" s="9" t="str">
        <f t="shared" si="1"/>
        <v/>
      </c>
      <c r="G13" s="10" t="str">
        <f>IF(OR(E13="",H13=""),"",ROUNDUP((E13+H13*(1+'Fee Table'!$B$5))/(1-'Fee Table'!$B$4*(1+'Fee Table'!$B$5)),2))</f>
        <v/>
      </c>
      <c r="H13" s="11" t="str">
        <f>IF(B13="","",IFERROR(INDEX('Fee Table'!$B$8:$B$13,MATCH(B13,'Fee Table'!$A$8:$A$13,0)),""))</f>
        <v/>
      </c>
    </row>
    <row r="14" spans="1:8" ht="14.25" customHeight="1" x14ac:dyDescent="0.3">
      <c r="A14" s="6"/>
      <c r="B14" s="7"/>
      <c r="C14" s="8"/>
      <c r="D14" s="8"/>
      <c r="E14" s="9" t="str">
        <f t="shared" si="0"/>
        <v/>
      </c>
      <c r="F14" s="9" t="str">
        <f t="shared" si="1"/>
        <v/>
      </c>
      <c r="G14" s="10" t="str">
        <f>IF(OR(E14="",H14=""),"",ROUNDUP((E14+H14*(1+'Fee Table'!$B$5))/(1-'Fee Table'!$B$4*(1+'Fee Table'!$B$5)),2))</f>
        <v/>
      </c>
      <c r="H14" s="11" t="str">
        <f>IF(B14="","",IFERROR(INDEX('Fee Table'!$B$8:$B$13,MATCH(B14,'Fee Table'!$A$8:$A$13,0)),""))</f>
        <v/>
      </c>
    </row>
    <row r="15" spans="1:8" ht="14.25" customHeight="1" x14ac:dyDescent="0.3">
      <c r="A15" s="6"/>
      <c r="B15" s="7"/>
      <c r="C15" s="8"/>
      <c r="D15" s="8"/>
      <c r="E15" s="9" t="str">
        <f t="shared" si="0"/>
        <v/>
      </c>
      <c r="F15" s="9" t="str">
        <f t="shared" si="1"/>
        <v/>
      </c>
      <c r="G15" s="10" t="str">
        <f>IF(OR(E15="",H15=""),"",ROUNDUP((E15+H15*(1+'Fee Table'!$B$5))/(1-'Fee Table'!$B$4*(1+'Fee Table'!$B$5)),2))</f>
        <v/>
      </c>
      <c r="H15" s="11" t="str">
        <f>IF(B15="","",IFERROR(INDEX('Fee Table'!$B$8:$B$13,MATCH(B15,'Fee Table'!$A$8:$A$13,0)),""))</f>
        <v/>
      </c>
    </row>
    <row r="16" spans="1:8" ht="14.25" customHeight="1" x14ac:dyDescent="0.3">
      <c r="A16" s="6"/>
      <c r="B16" s="7"/>
      <c r="C16" s="8"/>
      <c r="D16" s="8"/>
      <c r="E16" s="9" t="str">
        <f t="shared" si="0"/>
        <v/>
      </c>
      <c r="F16" s="9" t="str">
        <f t="shared" si="1"/>
        <v/>
      </c>
      <c r="G16" s="10" t="str">
        <f>IF(OR(E16="",H16=""),"",ROUNDUP((E16+H16*(1+'Fee Table'!$B$5))/(1-'Fee Table'!$B$4*(1+'Fee Table'!$B$5)),2))</f>
        <v/>
      </c>
      <c r="H16" s="11" t="str">
        <f>IF(B16="","",IFERROR(INDEX('Fee Table'!$B$8:$B$13,MATCH(B16,'Fee Table'!$A$8:$A$13,0)),""))</f>
        <v/>
      </c>
    </row>
    <row r="17" spans="1:8" ht="14.25" customHeight="1" x14ac:dyDescent="0.3">
      <c r="A17" s="6"/>
      <c r="B17" s="7"/>
      <c r="C17" s="8"/>
      <c r="D17" s="8"/>
      <c r="E17" s="9" t="str">
        <f t="shared" si="0"/>
        <v/>
      </c>
      <c r="F17" s="9" t="str">
        <f t="shared" si="1"/>
        <v/>
      </c>
      <c r="G17" s="10" t="str">
        <f>IF(OR(E17="",H17=""),"",ROUNDUP((E17+H17*(1+'Fee Table'!$B$5))/(1-'Fee Table'!$B$4*(1+'Fee Table'!$B$5)),2))</f>
        <v/>
      </c>
      <c r="H17" s="11" t="str">
        <f>IF(B17="","",IFERROR(INDEX('Fee Table'!$B$8:$B$13,MATCH(B17,'Fee Table'!$A$8:$A$13,0)),""))</f>
        <v/>
      </c>
    </row>
    <row r="18" spans="1:8" ht="14.25" customHeight="1" x14ac:dyDescent="0.3">
      <c r="A18" s="6"/>
      <c r="B18" s="7"/>
      <c r="C18" s="8"/>
      <c r="D18" s="8"/>
      <c r="E18" s="9" t="str">
        <f t="shared" si="0"/>
        <v/>
      </c>
      <c r="F18" s="9" t="str">
        <f t="shared" si="1"/>
        <v/>
      </c>
      <c r="G18" s="10" t="str">
        <f>IF(OR(E18="",H18=""),"",ROUNDUP((E18+H18*(1+'Fee Table'!$B$5))/(1-'Fee Table'!$B$4*(1+'Fee Table'!$B$5)),2))</f>
        <v/>
      </c>
      <c r="H18" s="11" t="str">
        <f>IF(B18="","",IFERROR(INDEX('Fee Table'!$B$8:$B$13,MATCH(B18,'Fee Table'!$A$8:$A$13,0)),""))</f>
        <v/>
      </c>
    </row>
    <row r="20" spans="1:8" ht="14.25" customHeight="1" x14ac:dyDescent="0.3">
      <c r="A20" s="31" t="s">
        <v>17</v>
      </c>
      <c r="B20" s="31"/>
      <c r="C20" s="31"/>
      <c r="D20" s="31"/>
      <c r="E20" s="31"/>
      <c r="F20" s="31"/>
      <c r="G20" s="31"/>
      <c r="H20" s="31"/>
    </row>
    <row r="21" spans="1:8" ht="14.25" customHeight="1" x14ac:dyDescent="0.3">
      <c r="A21" s="27" t="s">
        <v>18</v>
      </c>
      <c r="B21" s="27"/>
      <c r="C21" s="27"/>
      <c r="D21" s="27"/>
      <c r="E21" s="27"/>
      <c r="F21" s="27"/>
      <c r="G21" s="27"/>
      <c r="H21" s="27"/>
    </row>
    <row r="22" spans="1:8" ht="18.75" customHeight="1" x14ac:dyDescent="0.3">
      <c r="A22" s="26" t="s">
        <v>19</v>
      </c>
      <c r="B22" s="26"/>
      <c r="C22" s="26"/>
      <c r="D22" s="26"/>
      <c r="E22" s="26"/>
      <c r="F22" s="26"/>
      <c r="G22" s="26"/>
      <c r="H22" s="26"/>
    </row>
    <row r="23" spans="1:8" ht="14.25" customHeight="1" x14ac:dyDescent="0.3">
      <c r="A23" s="27" t="s">
        <v>20</v>
      </c>
      <c r="B23" s="27"/>
      <c r="C23" s="27"/>
      <c r="D23" s="27"/>
      <c r="E23" s="27"/>
      <c r="F23" s="27"/>
      <c r="G23" s="27"/>
      <c r="H23" s="27"/>
    </row>
    <row r="25" spans="1:8" ht="14.25" customHeight="1" x14ac:dyDescent="0.3">
      <c r="A25" s="1" t="s">
        <v>21</v>
      </c>
    </row>
    <row r="26" spans="1:8" ht="14.25" customHeight="1" x14ac:dyDescent="0.3">
      <c r="A26" s="24" t="s">
        <v>16</v>
      </c>
      <c r="B26" s="24"/>
      <c r="C26" s="25" t="s">
        <v>22</v>
      </c>
      <c r="D26" s="25"/>
      <c r="E26" s="25"/>
      <c r="F26" s="25"/>
      <c r="G26" s="25"/>
      <c r="H26" s="25"/>
    </row>
    <row r="27" spans="1:8" ht="14.25" customHeight="1" x14ac:dyDescent="0.3">
      <c r="A27" s="24" t="s">
        <v>23</v>
      </c>
      <c r="B27" s="24"/>
      <c r="C27" s="25" t="s">
        <v>24</v>
      </c>
      <c r="D27" s="25"/>
      <c r="E27" s="25"/>
      <c r="F27" s="25"/>
      <c r="G27" s="25"/>
      <c r="H27" s="25"/>
    </row>
    <row r="28" spans="1:8" ht="14.25" customHeight="1" x14ac:dyDescent="0.3">
      <c r="A28" s="24" t="s">
        <v>25</v>
      </c>
      <c r="B28" s="24"/>
      <c r="C28" s="25" t="s">
        <v>26</v>
      </c>
      <c r="D28" s="25"/>
      <c r="E28" s="25"/>
      <c r="F28" s="25"/>
      <c r="G28" s="25"/>
      <c r="H28" s="25"/>
    </row>
    <row r="29" spans="1:8" ht="14.25" customHeight="1" x14ac:dyDescent="0.3">
      <c r="A29" s="24" t="s">
        <v>27</v>
      </c>
      <c r="B29" s="24"/>
      <c r="C29" s="25" t="s">
        <v>28</v>
      </c>
      <c r="D29" s="25"/>
      <c r="E29" s="25"/>
      <c r="F29" s="25"/>
      <c r="G29" s="25"/>
      <c r="H29" s="25"/>
    </row>
    <row r="30" spans="1:8" ht="14.25" customHeight="1" x14ac:dyDescent="0.3">
      <c r="A30" s="24" t="s">
        <v>29</v>
      </c>
      <c r="B30" s="24"/>
      <c r="C30" s="25" t="s">
        <v>30</v>
      </c>
      <c r="D30" s="25"/>
      <c r="E30" s="25"/>
      <c r="F30" s="25"/>
      <c r="G30" s="25"/>
      <c r="H30" s="25"/>
    </row>
    <row r="31" spans="1:8" ht="14.25" customHeight="1" x14ac:dyDescent="0.3">
      <c r="A31" s="24" t="s">
        <v>31</v>
      </c>
      <c r="B31" s="24"/>
      <c r="C31" s="25" t="s">
        <v>32</v>
      </c>
      <c r="D31" s="25"/>
      <c r="E31" s="25"/>
      <c r="F31" s="25"/>
      <c r="G31" s="25"/>
      <c r="H31" s="25"/>
    </row>
  </sheetData>
  <sheetProtection password="CC52" sheet="1" formatColumns="0"/>
  <mergeCells count="19">
    <mergeCell ref="A1:H1"/>
    <mergeCell ref="A2:H2"/>
    <mergeCell ref="D4:H4"/>
    <mergeCell ref="A20:H20"/>
    <mergeCell ref="A21:H21"/>
    <mergeCell ref="A22:H22"/>
    <mergeCell ref="A23:H23"/>
    <mergeCell ref="A26:B26"/>
    <mergeCell ref="C26:H26"/>
    <mergeCell ref="A27:B27"/>
    <mergeCell ref="C27:H27"/>
    <mergeCell ref="A31:B31"/>
    <mergeCell ref="C31:H31"/>
    <mergeCell ref="A28:B28"/>
    <mergeCell ref="C28:H28"/>
    <mergeCell ref="A29:B29"/>
    <mergeCell ref="C29:H29"/>
    <mergeCell ref="A30:B30"/>
    <mergeCell ref="C30:H30"/>
  </mergeCells>
  <dataValidations count="3">
    <dataValidation type="list" allowBlank="1" showErrorMessage="1" errorTitle="Choose from the list" error="Please pick a product type from the dropdown." sqref="B7:B18" xr:uid="{00000000-0002-0000-0000-000000000000}">
      <formula1>"Riding Memberships,Non-riding Memberships,Come &amp; Try Membership,Shop Items and Event Tickets,Initial Instalment Payment,Subsequent Instalment Payments"</formula1>
      <formula2>0</formula2>
    </dataValidation>
    <dataValidation type="decimal" operator="greaterThan" allowBlank="1" showErrorMessage="1" errorTitle="Check the price" error="Enter the price as a number greater than $0, e.g. 100" sqref="C7:C18" xr:uid="{00000000-0002-0000-0000-000001000000}">
      <formula1>0</formula1>
      <formula2>0</formula2>
    </dataValidation>
    <dataValidation type="custom" allowBlank="1" showErrorMessage="1" errorTitle="Check the discount" error="The discount must be $0 or more, and less than the price." sqref="D7:D18" xr:uid="{00000000-0002-0000-0000-000002000000}">
      <formula1>AND(ISNUMBER(D7),D7&gt;=0,D7&lt;C7)</formula1>
      <formula2>0</formula2>
    </dataValidation>
  </dataValidation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zoomScaleNormal="100" workbookViewId="0">
      <selection activeCell="A3" sqref="A3"/>
    </sheetView>
  </sheetViews>
  <sheetFormatPr defaultColWidth="8.6640625" defaultRowHeight="14.4" x14ac:dyDescent="0.3"/>
  <cols>
    <col min="1" max="1" width="46.44140625" style="12" customWidth="1"/>
    <col min="2" max="2" width="20.88671875" style="12" customWidth="1"/>
    <col min="3" max="3" width="122.21875" style="12" customWidth="1"/>
    <col min="4" max="16384" width="8.6640625" style="12"/>
  </cols>
  <sheetData>
    <row r="1" spans="1:3" ht="17.25" customHeight="1" x14ac:dyDescent="0.3">
      <c r="A1" s="13" t="s">
        <v>33</v>
      </c>
    </row>
    <row r="2" spans="1:3" ht="14.25" customHeight="1" x14ac:dyDescent="0.3">
      <c r="A2" s="14" t="s">
        <v>34</v>
      </c>
    </row>
    <row r="4" spans="1:3" ht="14.25" customHeight="1" x14ac:dyDescent="0.3">
      <c r="A4" s="15" t="s">
        <v>35</v>
      </c>
      <c r="B4" s="16">
        <v>1.9E-2</v>
      </c>
    </row>
    <row r="5" spans="1:3" ht="14.25" customHeight="1" x14ac:dyDescent="0.3">
      <c r="A5" s="15" t="s">
        <v>36</v>
      </c>
      <c r="B5" s="16">
        <v>0.1</v>
      </c>
    </row>
    <row r="7" spans="1:3" ht="51" customHeight="1" x14ac:dyDescent="0.3">
      <c r="A7" s="17" t="s">
        <v>8</v>
      </c>
      <c r="B7" s="18" t="s">
        <v>14</v>
      </c>
      <c r="C7" s="17" t="s">
        <v>37</v>
      </c>
    </row>
    <row r="8" spans="1:3" ht="30" customHeight="1" x14ac:dyDescent="0.3">
      <c r="A8" s="19" t="s">
        <v>16</v>
      </c>
      <c r="B8" s="20">
        <v>0.1</v>
      </c>
      <c r="C8" s="21" t="s">
        <v>38</v>
      </c>
    </row>
    <row r="9" spans="1:3" ht="33" customHeight="1" x14ac:dyDescent="0.3">
      <c r="A9" s="19" t="s">
        <v>23</v>
      </c>
      <c r="B9" s="20">
        <v>0.15</v>
      </c>
      <c r="C9" s="21" t="s">
        <v>39</v>
      </c>
    </row>
    <row r="10" spans="1:3" ht="14.25" customHeight="1" x14ac:dyDescent="0.3">
      <c r="A10" s="19" t="s">
        <v>25</v>
      </c>
      <c r="B10" s="20">
        <v>0.1</v>
      </c>
      <c r="C10" s="21" t="s">
        <v>40</v>
      </c>
    </row>
    <row r="11" spans="1:3" ht="14.25" customHeight="1" x14ac:dyDescent="0.3">
      <c r="A11" s="19" t="s">
        <v>27</v>
      </c>
      <c r="B11" s="20">
        <v>0.3</v>
      </c>
      <c r="C11" s="21" t="s">
        <v>41</v>
      </c>
    </row>
    <row r="12" spans="1:3" ht="33" customHeight="1" x14ac:dyDescent="0.3">
      <c r="A12" s="19" t="s">
        <v>29</v>
      </c>
      <c r="B12" s="20">
        <v>0.1</v>
      </c>
      <c r="C12" s="21" t="s">
        <v>42</v>
      </c>
    </row>
    <row r="13" spans="1:3" ht="22.5" customHeight="1" x14ac:dyDescent="0.3">
      <c r="A13" s="19" t="s">
        <v>31</v>
      </c>
      <c r="B13" s="20">
        <v>0.3</v>
      </c>
      <c r="C13" s="21" t="s">
        <v>43</v>
      </c>
    </row>
    <row r="14" spans="1:3" ht="14.25" customHeight="1" x14ac:dyDescent="0.3">
      <c r="A14" s="22" t="s">
        <v>44</v>
      </c>
      <c r="C14" s="23"/>
    </row>
  </sheetData>
  <sheetProtection password="CC52" sheet="1" formatColumns="0"/>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Calculator</vt:lpstr>
      <vt:lpstr>Fee 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Monil Shah</cp:lastModifiedBy>
  <cp:revision>0</cp:revision>
  <dcterms:created xsi:type="dcterms:W3CDTF">2026-10-24T08:59:07Z</dcterms:created>
  <dcterms:modified xsi:type="dcterms:W3CDTF">2026-10-24T12:00:33Z</dcterms:modified>
  <dc:language>en-US</dc:language>
</cp:coreProperties>
</file>